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p\Documents\Flare\HELP_UNIFIED\Content\Resources\Files\"/>
    </mc:Choice>
  </mc:AlternateContent>
  <bookViews>
    <workbookView xWindow="0" yWindow="0" windowWidth="19170" windowHeight="678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U10" i="1" l="1"/>
  <c r="S10" i="1" s="1"/>
  <c r="U11" i="1"/>
  <c r="S11" i="1" s="1"/>
  <c r="U12" i="1"/>
  <c r="S12" i="1" s="1"/>
  <c r="U13" i="1"/>
  <c r="S13" i="1" s="1"/>
  <c r="U14" i="1"/>
  <c r="S14" i="1" s="1"/>
  <c r="U15" i="1"/>
  <c r="S15" i="1" s="1"/>
  <c r="U16" i="1"/>
  <c r="S16" i="1" s="1"/>
  <c r="U17" i="1"/>
  <c r="S17" i="1" s="1"/>
  <c r="U18" i="1"/>
  <c r="S18" i="1" s="1"/>
  <c r="U19" i="1"/>
  <c r="S19" i="1" s="1"/>
  <c r="U20" i="1"/>
  <c r="S20" i="1" s="1"/>
  <c r="U21" i="1"/>
  <c r="S21" i="1" s="1"/>
  <c r="U22" i="1"/>
  <c r="S22" i="1" s="1"/>
  <c r="U23" i="1"/>
  <c r="S23" i="1" s="1"/>
  <c r="U24" i="1"/>
  <c r="S24" i="1" s="1"/>
  <c r="U25" i="1"/>
  <c r="S25" i="1" s="1"/>
  <c r="U26" i="1"/>
  <c r="S26" i="1" s="1"/>
  <c r="U27" i="1"/>
  <c r="S27" i="1" s="1"/>
  <c r="U28" i="1"/>
  <c r="S28" i="1" s="1"/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P10" i="1"/>
  <c r="A13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2" i="1"/>
  <c r="A11" i="1"/>
  <c r="A10" i="1"/>
  <c r="A7" i="1"/>
  <c r="A6" i="1"/>
  <c r="A5" i="1"/>
  <c r="A4" i="1"/>
  <c r="A3" i="1"/>
  <c r="A2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AL28" i="1" l="1"/>
  <c r="AN28" i="1" s="1"/>
  <c r="AL27" i="1"/>
  <c r="AQ27" i="1" s="1"/>
  <c r="AL26" i="1"/>
  <c r="AN26" i="1" s="1"/>
  <c r="AL25" i="1"/>
  <c r="AP25" i="1" s="1"/>
  <c r="AL24" i="1"/>
  <c r="AQ24" i="1" s="1"/>
  <c r="AL23" i="1"/>
  <c r="AN23" i="1" s="1"/>
  <c r="AL22" i="1"/>
  <c r="AQ22" i="1" s="1"/>
  <c r="AL21" i="1"/>
  <c r="AM21" i="1" s="1"/>
  <c r="AL20" i="1"/>
  <c r="AP20" i="1" s="1"/>
  <c r="AL19" i="1"/>
  <c r="AQ19" i="1" s="1"/>
  <c r="AL18" i="1"/>
  <c r="AQ18" i="1" s="1"/>
  <c r="AL17" i="1"/>
  <c r="AN17" i="1" s="1"/>
  <c r="AL16" i="1"/>
  <c r="AP16" i="1" s="1"/>
  <c r="AL15" i="1"/>
  <c r="AP15" i="1" s="1"/>
  <c r="AL14" i="1"/>
  <c r="AQ14" i="1" s="1"/>
  <c r="AL13" i="1"/>
  <c r="AQ13" i="1" s="1"/>
  <c r="AL12" i="1"/>
  <c r="AP12" i="1" s="1"/>
  <c r="AL11" i="1"/>
  <c r="AQ11" i="1" s="1"/>
  <c r="AL10" i="1"/>
  <c r="AQ10" i="1" s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18" i="1"/>
  <c r="V22" i="1"/>
  <c r="V17" i="1"/>
  <c r="V13" i="1"/>
  <c r="V28" i="1"/>
  <c r="V26" i="1"/>
  <c r="V24" i="1"/>
  <c r="V21" i="1"/>
  <c r="V20" i="1"/>
  <c r="V16" i="1"/>
  <c r="V27" i="1"/>
  <c r="V25" i="1"/>
  <c r="V23" i="1"/>
  <c r="V19" i="1"/>
  <c r="V15" i="1"/>
  <c r="V14" i="1"/>
  <c r="V12" i="1"/>
  <c r="V11" i="1"/>
  <c r="V10" i="1"/>
  <c r="AN16" i="1" l="1"/>
  <c r="AP17" i="1"/>
  <c r="AN21" i="1"/>
  <c r="AP21" i="1"/>
  <c r="AN25" i="1"/>
  <c r="AN13" i="1"/>
  <c r="AQ26" i="1"/>
  <c r="AQ15" i="1"/>
  <c r="AQ23" i="1"/>
  <c r="AQ12" i="1"/>
  <c r="AQ16" i="1"/>
  <c r="AQ20" i="1"/>
  <c r="AQ28" i="1"/>
  <c r="AQ17" i="1"/>
  <c r="AQ21" i="1"/>
  <c r="AQ25" i="1"/>
  <c r="AN24" i="1"/>
  <c r="AP24" i="1"/>
  <c r="AN20" i="1"/>
  <c r="AM10" i="1"/>
  <c r="AM26" i="1"/>
  <c r="AM11" i="1"/>
  <c r="AM15" i="1"/>
  <c r="AM19" i="1"/>
  <c r="AM23" i="1"/>
  <c r="AM27" i="1"/>
  <c r="AM14" i="1"/>
  <c r="AM18" i="1"/>
  <c r="AM12" i="1"/>
  <c r="AM16" i="1"/>
  <c r="AM20" i="1"/>
  <c r="AM24" i="1"/>
  <c r="AM28" i="1"/>
  <c r="AM22" i="1"/>
  <c r="AM13" i="1"/>
  <c r="AM17" i="1"/>
  <c r="AM25" i="1"/>
  <c r="AP27" i="1"/>
  <c r="AP19" i="1"/>
  <c r="AN10" i="1"/>
  <c r="AN15" i="1"/>
  <c r="AN11" i="1"/>
  <c r="AN19" i="1"/>
  <c r="AP11" i="1"/>
  <c r="AP23" i="1"/>
  <c r="AN27" i="1"/>
  <c r="AP28" i="1"/>
  <c r="AN12" i="1"/>
  <c r="AP13" i="1"/>
  <c r="AN14" i="1"/>
  <c r="AN18" i="1"/>
  <c r="AN22" i="1"/>
  <c r="AP14" i="1"/>
  <c r="AP18" i="1"/>
  <c r="AP22" i="1"/>
  <c r="AP26" i="1"/>
  <c r="AP10" i="1"/>
</calcChain>
</file>

<file path=xl/sharedStrings.xml><?xml version="1.0" encoding="utf-8"?>
<sst xmlns="http://schemas.openxmlformats.org/spreadsheetml/2006/main" count="323" uniqueCount="174">
  <si>
    <t>Copenhangen</t>
  </si>
  <si>
    <t>Oslo</t>
  </si>
  <si>
    <t>Stockholm</t>
  </si>
  <si>
    <t>London</t>
  </si>
  <si>
    <t>Madrid</t>
  </si>
  <si>
    <t>Zoodo</t>
  </si>
  <si>
    <t xml:space="preserve">Cota </t>
  </si>
  <si>
    <t>Rhyend</t>
  </si>
  <si>
    <t>Isonder</t>
  </si>
  <si>
    <t>Synize</t>
  </si>
  <si>
    <t>Albent</t>
  </si>
  <si>
    <t>Corise</t>
  </si>
  <si>
    <t>Avaloo</t>
  </si>
  <si>
    <t>Denmark</t>
  </si>
  <si>
    <t>Norway</t>
  </si>
  <si>
    <t>Sweden</t>
  </si>
  <si>
    <t>England</t>
  </si>
  <si>
    <t>Spain</t>
  </si>
  <si>
    <t>Sales</t>
  </si>
  <si>
    <t>Support</t>
  </si>
  <si>
    <t>Accounting</t>
  </si>
  <si>
    <t>Management</t>
  </si>
  <si>
    <t>Production</t>
  </si>
  <si>
    <t>Faye</t>
  </si>
  <si>
    <t>Ricky</t>
  </si>
  <si>
    <t>Carol</t>
  </si>
  <si>
    <t>Rogelio</t>
  </si>
  <si>
    <t>Ed</t>
  </si>
  <si>
    <t>Jenna</t>
  </si>
  <si>
    <t>Clarence</t>
  </si>
  <si>
    <t>Tamara</t>
  </si>
  <si>
    <t>Blanca</t>
  </si>
  <si>
    <t>Delbert</t>
  </si>
  <si>
    <t>Stanley</t>
  </si>
  <si>
    <t>Olga</t>
  </si>
  <si>
    <t>Joann</t>
  </si>
  <si>
    <t>Juana</t>
  </si>
  <si>
    <t>Eduardo</t>
  </si>
  <si>
    <t>Wilbur</t>
  </si>
  <si>
    <t>Fred</t>
  </si>
  <si>
    <t>Room 12</t>
  </si>
  <si>
    <t>Room 321</t>
  </si>
  <si>
    <t>Room 3</t>
  </si>
  <si>
    <t>Factory 3</t>
  </si>
  <si>
    <t>Room 1</t>
  </si>
  <si>
    <t>DK-2000</t>
  </si>
  <si>
    <t>DK-2600</t>
  </si>
  <si>
    <t>DK-2900</t>
  </si>
  <si>
    <t>DK-2300</t>
  </si>
  <si>
    <t>DK-0999</t>
  </si>
  <si>
    <t>DK-2750</t>
  </si>
  <si>
    <t>NO-2101</t>
  </si>
  <si>
    <t>NO-2103</t>
  </si>
  <si>
    <t>SE-12-432</t>
  </si>
  <si>
    <t>UK-SW182EH</t>
  </si>
  <si>
    <t>UK-WS11XR</t>
  </si>
  <si>
    <t>UK-SW25JD</t>
  </si>
  <si>
    <t>ES-94032</t>
  </si>
  <si>
    <t>ProductionSupport</t>
  </si>
  <si>
    <t>Region Hovedstaden</t>
  </si>
  <si>
    <t>Region Sjælland</t>
  </si>
  <si>
    <t>Region Syddanmark</t>
  </si>
  <si>
    <t>South Jutland</t>
  </si>
  <si>
    <t>Bornholm</t>
  </si>
  <si>
    <t>Finnmark</t>
  </si>
  <si>
    <t>Troms</t>
  </si>
  <si>
    <t>Nordland</t>
  </si>
  <si>
    <t>Møre og Romsdal</t>
  </si>
  <si>
    <t>Sogn og Fjordane</t>
  </si>
  <si>
    <t>Hordaland</t>
  </si>
  <si>
    <t xml:space="preserve">Western Norway </t>
  </si>
  <si>
    <t>Funen</t>
  </si>
  <si>
    <t>Östergötland</t>
  </si>
  <si>
    <t>East Riding Yorkshire</t>
  </si>
  <si>
    <t>East Sussex</t>
  </si>
  <si>
    <t>Edinburgh</t>
  </si>
  <si>
    <t>Santa Cruz de Tenerife</t>
  </si>
  <si>
    <t>León</t>
  </si>
  <si>
    <t>Joseph</t>
  </si>
  <si>
    <t>Sharp</t>
  </si>
  <si>
    <t>Alvarado</t>
  </si>
  <si>
    <t>Blair</t>
  </si>
  <si>
    <t>Drake</t>
  </si>
  <si>
    <t>Thomas</t>
  </si>
  <si>
    <t>Luna</t>
  </si>
  <si>
    <t>Payne</t>
  </si>
  <si>
    <t>Barton</t>
  </si>
  <si>
    <t>Gomez</t>
  </si>
  <si>
    <t>Rice</t>
  </si>
  <si>
    <t>Cooper</t>
  </si>
  <si>
    <t>Carr</t>
  </si>
  <si>
    <t>Ryan</t>
  </si>
  <si>
    <t>Todd</t>
  </si>
  <si>
    <t>Moran</t>
  </si>
  <si>
    <t>Munoz</t>
  </si>
  <si>
    <t>Powers</t>
  </si>
  <si>
    <t>Account manager</t>
  </si>
  <si>
    <t>Manager</t>
  </si>
  <si>
    <t>Person</t>
  </si>
  <si>
    <t>Support engineer</t>
  </si>
  <si>
    <t>Accountant</t>
  </si>
  <si>
    <t>Production worker</t>
  </si>
  <si>
    <t>Group</t>
  </si>
  <si>
    <t>All</t>
  </si>
  <si>
    <t xml:space="preserve">CEO and owner </t>
  </si>
  <si>
    <t>CN=All,OU=Groups+CN=Sales,OU=Groups</t>
  </si>
  <si>
    <t>CN=All,OU=Groups+CN=Support,OU=Groups</t>
  </si>
  <si>
    <t>CN=All,OU=Groups+CN=Accounting,OU=Groups</t>
  </si>
  <si>
    <t>CN=All,OU=Groups+CN=Production,OU=Groups</t>
  </si>
  <si>
    <t>CN=Rogelio Blair,OU=Users,dc=zyusrimport</t>
  </si>
  <si>
    <t>CN=Wilbur Powers,OU=Users,dc=zyusrimport</t>
  </si>
  <si>
    <t>Allan Max McGrave</t>
  </si>
  <si>
    <t>Kerry de</t>
  </si>
  <si>
    <t>mercury+venus+mars</t>
  </si>
  <si>
    <t>earth</t>
  </si>
  <si>
    <t>mercury</t>
  </si>
  <si>
    <t>mars+venus</t>
  </si>
  <si>
    <t>CN=All,OU=Groups+CN=Sales,OU=Groups+CN=Support,OU=Groups+CN=Accounting,OU=Groups+CN=Management,OU=Groups+CN=Production,OU=Groups</t>
  </si>
  <si>
    <t>1 dn</t>
  </si>
  <si>
    <t>2 type</t>
  </si>
  <si>
    <t>3 memberof</t>
  </si>
  <si>
    <t>4 name</t>
  </si>
  <si>
    <t>5 surname</t>
  </si>
  <si>
    <t>6 title</t>
  </si>
  <si>
    <t>7 department</t>
  </si>
  <si>
    <t>9 office</t>
  </si>
  <si>
    <t>10 company</t>
  </si>
  <si>
    <t>11 country</t>
  </si>
  <si>
    <t>12 state_province</t>
  </si>
  <si>
    <t>13 postal_code</t>
  </si>
  <si>
    <t>14 city</t>
  </si>
  <si>
    <t>15 street_address</t>
  </si>
  <si>
    <t>16 description</t>
  </si>
  <si>
    <t>17 Info</t>
  </si>
  <si>
    <t>18 manager</t>
  </si>
  <si>
    <t>19 office_phonenumber</t>
  </si>
  <si>
    <t>20 mobile_phonenumber</t>
  </si>
  <si>
    <t>21 short_phonenumber</t>
  </si>
  <si>
    <t>22 fax_phonenumber</t>
  </si>
  <si>
    <t>23 pager_phonenumber</t>
  </si>
  <si>
    <t>24 home_phonenumber</t>
  </si>
  <si>
    <t>25 ip_phonenumber</t>
  </si>
  <si>
    <t>26 queueName</t>
  </si>
  <si>
    <t>27 routingPriority</t>
  </si>
  <si>
    <t>28 custom01</t>
  </si>
  <si>
    <t>29 custom02</t>
  </si>
  <si>
    <t>30 custom03</t>
  </si>
  <si>
    <t>31 custom04</t>
  </si>
  <si>
    <t>32 custom05</t>
  </si>
  <si>
    <t>33 custom06</t>
  </si>
  <si>
    <t>34 custom07</t>
  </si>
  <si>
    <t>35 custom08</t>
  </si>
  <si>
    <t>36 custom09</t>
  </si>
  <si>
    <t>37 custom10</t>
  </si>
  <si>
    <t>38 alias</t>
  </si>
  <si>
    <t>39 ntaccount</t>
  </si>
  <si>
    <t>40 initials</t>
  </si>
  <si>
    <t>41 display_name</t>
  </si>
  <si>
    <t>42 smtp_address</t>
  </si>
  <si>
    <t>43 sipUri</t>
  </si>
  <si>
    <t>System all</t>
  </si>
  <si>
    <t>Unused group</t>
  </si>
  <si>
    <t>DepartmentSAL</t>
  </si>
  <si>
    <t>DepartmentSUP</t>
  </si>
  <si>
    <t>DepartmentECO</t>
  </si>
  <si>
    <t>DepartmentMGT</t>
  </si>
  <si>
    <t>DepartmentPRD</t>
  </si>
  <si>
    <t>man and dog+mercury+space suit</t>
  </si>
  <si>
    <t>man</t>
  </si>
  <si>
    <t>and</t>
  </si>
  <si>
    <t>dog</t>
  </si>
  <si>
    <t>space suit</t>
  </si>
  <si>
    <t>space+suit</t>
  </si>
  <si>
    <t>8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</si>
</sst>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104774</xdr:rowOff>
    </xdr:from>
    <xdr:to>
      <xdr:col>20</xdr:col>
      <xdr:colOff>333375</xdr:colOff>
      <xdr:row>42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8EB3CC-BAAA-4C60-A5C1-AD280D96EECF}"/>
            </a:ext>
          </a:extLst>
        </xdr:cNvPr>
        <xdr:cNvSpPr txBox="1"/>
      </xdr:nvSpPr>
      <xdr:spPr>
        <a:xfrm>
          <a:off x="762000" y="104774"/>
          <a:ext cx="11763375" cy="807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use zydb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,'directoryserver.usercsvmapping','dn','1','directoryserver'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,'directoryserver.usercsvmapping','type','2','directoryserver'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,'directoryserver.usercsvmapping','memberof','3','directoryserver'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,'directoryserver.usercsvmapping','name','4','directoryserver'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,'directoryserver.usercsvmapping','surname','5','directoryserver'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,'directoryserver.usercsvmapping','title','6','directoryserver'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,'directoryserver.usercsvmapping','department','7','directoryserver'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,'directoryserver.usercsvmapping','Info','8','directoryserver'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,'directoryserver.usercsvmapping','office','9','directoryserver'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,'directoryserver.usercsvmapping','company','10','directoryserver'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,'directoryserver.usercsvmapping','country','11','directoryserver'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,'directoryserver.usercsvmapping','state_province','12','directoryserver'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,'directoryserver.usercsvmapping','postal_code','13','directoryserver'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,'directoryserver.usercsvmapping','city','14','directoryserver'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,'directoryserver.usercsvmapping','street_address','15','directoryserver'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,'directoryserver.usercsvmapping','description','16','directoryserver'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,'directoryserver.usercsvmapping','Info','17','directoryserver'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,'directoryserver.usercsvmapping','manager','18','directoryserver'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,'directoryserver.usercsvmapping','office_phonenumber','19','directoryserver'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,'directoryserver.usercsvmapping','mobile_phonenumber','20','directoryserver'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,'directoryserver.usercsvmapping','short_phonenumber','21','directoryserver'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,'directoryserver.usercsvmapping','fax_phonenumber','22','directoryserver'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,'directoryserver.usercsvmapping','pager_phonenumber','23','directoryserver'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,'directoryserver.usercsvmapping','home_phonenumber','24','directoryserver'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,'directoryserver.usercsvmapping','ip_phonenumber','25','directoryserver'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,'directoryserver.usercsvmapping','queueName','26','directoryserver'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,'directoryserver.usercsvmapping','routingPriority','27','directoryserver'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,'directoryserver.usercsvmapping','custom01','28','directoryserver'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,'directoryserver.usercsvmapping','custom02','29','directoryserver'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,'directoryserver.usercsvmapping','custom03','30','directoryserver'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,'directoryserver.usercsvmapping','custom04','31','directoryserver'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,'directoryserver.usercsvmapping','custom05','32','directoryserver'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,'directoryserver.usercsvmapping','custom06','33','directoryserver'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,'directoryserver.usercsvmapping','custom07','34','directoryserver'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,'directoryserver.usercsvmapping','custom08','35','directoryserver'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,'directoryserver.usercsvmapping','custom09','36','directoryserver'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,'directoryserver.usercsvmapping','custom10','37','directoryserver'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,'directoryserver.usercsvmapping','alias','38','directoryserver'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,'directoryserver.usercsvmapping','ntaccount','39','directoryserver'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,'directoryserver.usercsvmapping','initials','40','directoryserver'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,'directoryserver.usercsvmapping','display_name','41','directoryserver'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,'directoryserver.usercsvmapping','smtp_address','42','directoryserver'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exec ins_upd_configuration 'directoryserver' ,'directoryserver.usercsvmapping','sipUri','43','directoryserver'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zoomScaleNormal="100" workbookViewId="0"/>
  </sheetViews>
  <sheetFormatPr defaultColWidth="21.42578125" defaultRowHeight="15" x14ac:dyDescent="0.25"/>
  <cols>
    <col min="1" max="1" width="42.7109375" style="3" bestFit="1" customWidth="1"/>
    <col min="2" max="2" width="8.140625" bestFit="1" customWidth="1"/>
    <col min="3" max="3" width="47.28515625" customWidth="1"/>
    <col min="4" max="4" width="18.140625" bestFit="1" customWidth="1"/>
    <col min="5" max="5" width="10.140625" bestFit="1" customWidth="1"/>
    <col min="6" max="6" width="17.7109375" bestFit="1" customWidth="1"/>
    <col min="7" max="7" width="15.85546875" bestFit="1" customWidth="1"/>
    <col min="8" max="8" width="31" bestFit="1" customWidth="1"/>
    <col min="9" max="9" width="9.5703125" bestFit="1" customWidth="1"/>
    <col min="10" max="11" width="9" bestFit="1" customWidth="1"/>
    <col min="12" max="12" width="24.7109375" bestFit="1" customWidth="1"/>
    <col min="13" max="13" width="12.28515625" bestFit="1" customWidth="1"/>
    <col min="14" max="14" width="13.42578125" bestFit="1" customWidth="1"/>
    <col min="15" max="15" width="18.85546875" bestFit="1" customWidth="1"/>
    <col min="16" max="16" width="11" bestFit="1" customWidth="1"/>
    <col min="17" max="17" width="8.5703125" bestFit="1" customWidth="1"/>
    <col min="18" max="18" width="41.85546875" bestFit="1" customWidth="1"/>
    <col min="19" max="20" width="14.42578125" customWidth="1"/>
    <col min="21" max="21" width="5.85546875" customWidth="1"/>
    <col min="22" max="25" width="14.42578125" customWidth="1"/>
    <col min="26" max="26" width="18" bestFit="1" customWidth="1"/>
    <col min="27" max="27" width="14.140625" bestFit="1" customWidth="1"/>
    <col min="28" max="37" width="3.28515625" customWidth="1"/>
    <col min="38" max="40" width="5.5703125" style="3" customWidth="1"/>
    <col min="41" max="41" width="26.7109375" style="3" bestFit="1" customWidth="1"/>
    <col min="42" max="42" width="17.28515625" style="3" bestFit="1" customWidth="1"/>
    <col min="43" max="43" width="25" style="3" bestFit="1" customWidth="1"/>
  </cols>
  <sheetData>
    <row r="1" spans="1:43" s="1" customFormat="1" x14ac:dyDescent="0.25">
      <c r="A1" s="2" t="s">
        <v>118</v>
      </c>
      <c r="B1" s="4" t="s">
        <v>119</v>
      </c>
      <c r="C1" s="4" t="s">
        <v>120</v>
      </c>
      <c r="D1" s="4" t="s">
        <v>121</v>
      </c>
      <c r="E1" s="4" t="s">
        <v>122</v>
      </c>
      <c r="F1" s="4" t="s">
        <v>123</v>
      </c>
      <c r="G1" s="4" t="s">
        <v>124</v>
      </c>
      <c r="H1" s="4" t="s">
        <v>173</v>
      </c>
      <c r="I1" s="4" t="s">
        <v>125</v>
      </c>
      <c r="J1" s="4" t="s">
        <v>126</v>
      </c>
      <c r="K1" s="4" t="s">
        <v>127</v>
      </c>
      <c r="L1" s="4" t="s">
        <v>128</v>
      </c>
      <c r="M1" s="4" t="s">
        <v>129</v>
      </c>
      <c r="N1" s="4" t="s">
        <v>130</v>
      </c>
      <c r="O1" s="4" t="s">
        <v>131</v>
      </c>
      <c r="P1" s="4" t="s">
        <v>132</v>
      </c>
      <c r="Q1" s="4" t="s">
        <v>133</v>
      </c>
      <c r="R1" s="4" t="s">
        <v>134</v>
      </c>
      <c r="S1" s="4" t="s">
        <v>135</v>
      </c>
      <c r="T1" s="4" t="s">
        <v>136</v>
      </c>
      <c r="U1" s="4" t="s">
        <v>137</v>
      </c>
      <c r="V1" s="4" t="s">
        <v>138</v>
      </c>
      <c r="W1" s="4" t="s">
        <v>139</v>
      </c>
      <c r="X1" s="4" t="s">
        <v>140</v>
      </c>
      <c r="Y1" s="4" t="s">
        <v>141</v>
      </c>
      <c r="Z1" s="4" t="s">
        <v>142</v>
      </c>
      <c r="AA1" s="4" t="s">
        <v>143</v>
      </c>
      <c r="AB1" s="4" t="s">
        <v>144</v>
      </c>
      <c r="AC1" s="4" t="s">
        <v>145</v>
      </c>
      <c r="AD1" s="4" t="s">
        <v>146</v>
      </c>
      <c r="AE1" s="4" t="s">
        <v>147</v>
      </c>
      <c r="AF1" s="4" t="s">
        <v>148</v>
      </c>
      <c r="AG1" s="4" t="s">
        <v>149</v>
      </c>
      <c r="AH1" s="4" t="s">
        <v>150</v>
      </c>
      <c r="AI1" s="4" t="s">
        <v>151</v>
      </c>
      <c r="AJ1" s="4" t="s">
        <v>152</v>
      </c>
      <c r="AK1" s="4" t="s">
        <v>153</v>
      </c>
      <c r="AL1" s="2" t="s">
        <v>154</v>
      </c>
      <c r="AM1" s="2" t="s">
        <v>155</v>
      </c>
      <c r="AN1" s="2" t="s">
        <v>156</v>
      </c>
      <c r="AO1" s="2" t="s">
        <v>157</v>
      </c>
      <c r="AP1" s="2" t="s">
        <v>158</v>
      </c>
      <c r="AQ1" s="2" t="s">
        <v>159</v>
      </c>
    </row>
    <row r="2" spans="1:43" x14ac:dyDescent="0.25">
      <c r="A2" s="3" t="str">
        <f>IF(B2="Person",CONCATENATE("CN=",D2," ",E2,",OU=Users"),IF(B2="Group",CONCATENATE("CN=",D2,",OU=Groups"),""))</f>
        <v>CN=All,OU=Groups</v>
      </c>
      <c r="B2" t="s">
        <v>102</v>
      </c>
      <c r="D2" s="5" t="s">
        <v>103</v>
      </c>
    </row>
    <row r="3" spans="1:43" x14ac:dyDescent="0.25">
      <c r="A3" s="3" t="str">
        <f t="shared" ref="A3:A28" si="0">IF(B3="Person",CONCATENATE("CN=",D3," ",E3,",OU=Users"),IF(B3="Group",CONCATENATE("CN=",D3,",OU=Groups"),""))</f>
        <v>CN=Sales,OU=Groups</v>
      </c>
      <c r="B3" t="s">
        <v>102</v>
      </c>
      <c r="D3" s="5" t="s">
        <v>18</v>
      </c>
    </row>
    <row r="4" spans="1:43" x14ac:dyDescent="0.25">
      <c r="A4" s="3" t="str">
        <f t="shared" si="0"/>
        <v>CN=Support,OU=Groups</v>
      </c>
      <c r="B4" t="s">
        <v>102</v>
      </c>
      <c r="D4" s="5" t="s">
        <v>19</v>
      </c>
    </row>
    <row r="5" spans="1:43" x14ac:dyDescent="0.25">
      <c r="A5" s="3" t="str">
        <f t="shared" si="0"/>
        <v>CN=Accounting,OU=Groups</v>
      </c>
      <c r="B5" t="s">
        <v>102</v>
      </c>
      <c r="D5" s="5" t="s">
        <v>20</v>
      </c>
    </row>
    <row r="6" spans="1:43" x14ac:dyDescent="0.25">
      <c r="A6" s="3" t="str">
        <f t="shared" si="0"/>
        <v>CN=Management,OU=Groups</v>
      </c>
      <c r="B6" t="s">
        <v>102</v>
      </c>
      <c r="D6" s="5" t="s">
        <v>21</v>
      </c>
    </row>
    <row r="7" spans="1:43" x14ac:dyDescent="0.25">
      <c r="A7" s="3" t="str">
        <f t="shared" si="0"/>
        <v>CN=Production,OU=Groups</v>
      </c>
      <c r="B7" t="s">
        <v>102</v>
      </c>
      <c r="D7" s="5" t="s">
        <v>22</v>
      </c>
    </row>
    <row r="8" spans="1:43" x14ac:dyDescent="0.25">
      <c r="A8" s="3" t="str">
        <f t="shared" si="0"/>
        <v>CN=System all,OU=Groups</v>
      </c>
      <c r="B8" t="s">
        <v>102</v>
      </c>
      <c r="D8" s="5" t="s">
        <v>160</v>
      </c>
    </row>
    <row r="9" spans="1:43" x14ac:dyDescent="0.25">
      <c r="A9" s="3" t="str">
        <f t="shared" si="0"/>
        <v>CN=Unused group,OU=Groups</v>
      </c>
      <c r="B9" t="s">
        <v>102</v>
      </c>
      <c r="D9" s="5" t="s">
        <v>161</v>
      </c>
    </row>
    <row r="10" spans="1:43" x14ac:dyDescent="0.25">
      <c r="A10" s="3" t="str">
        <f t="shared" si="0"/>
        <v>CN=Faye Joseph,OU=Users</v>
      </c>
      <c r="B10" t="s">
        <v>98</v>
      </c>
      <c r="C10" t="s">
        <v>105</v>
      </c>
      <c r="D10" t="s">
        <v>23</v>
      </c>
      <c r="E10" t="s">
        <v>78</v>
      </c>
      <c r="F10" t="s">
        <v>96</v>
      </c>
      <c r="G10" s="5" t="s">
        <v>162</v>
      </c>
      <c r="H10" s="5" t="s">
        <v>113</v>
      </c>
      <c r="I10" t="s">
        <v>40</v>
      </c>
      <c r="J10" t="s">
        <v>5</v>
      </c>
      <c r="K10" t="s">
        <v>13</v>
      </c>
      <c r="L10" t="s">
        <v>59</v>
      </c>
      <c r="M10" t="s">
        <v>45</v>
      </c>
      <c r="N10" t="s">
        <v>0</v>
      </c>
      <c r="O10" t="str">
        <f ca="1">CONCATENATE("Hovedgaden ",LEFT(RAND()*(9999999999-1000000000)+1000000000,2))</f>
        <v>Hovedgaden 75</v>
      </c>
      <c r="P10" t="str">
        <f ca="1">CONCATENATE("Descr",LEFT(RAND()*(9999999999-1000000000)+1000000000,4))</f>
        <v>Descr4518</v>
      </c>
      <c r="Q10" t="str">
        <f ca="1">CONCATENATE("Info",LEFT(RAND()*(9999999999-1000000000)+1000000000,4))</f>
        <v>Info6210</v>
      </c>
      <c r="R10" t="s">
        <v>109</v>
      </c>
      <c r="S10" t="str">
        <f ca="1">_xlfn.CONCAT("+458833",U10)</f>
        <v>+4588337228</v>
      </c>
      <c r="T10" t="str">
        <f ca="1">CONCATENATE("+45",LEFT(RAND()*(9999999999-1000000000)+1000000000,8))</f>
        <v>+4548272323</v>
      </c>
      <c r="U10" t="str">
        <f ca="1">CONCATENATE("7",LEFT(RAND()*(9999999999-1000000000)+1000000000,3))</f>
        <v>7228</v>
      </c>
      <c r="V10" t="str">
        <f ca="1">CONCATENATE("+45",LEFT(RAND()*(9999999999-1000000000)+1000000000,8))</f>
        <v>+4519645227</v>
      </c>
      <c r="W10" t="str">
        <f ca="1">CONCATENATE("+45",LEFT(RAND()*(9999999999-1000000000)+1000000000,8))</f>
        <v>+4533102399</v>
      </c>
      <c r="X10" t="str">
        <f ca="1">CONCATENATE("+45",LEFT(RAND()*(9999999999-1000000000)+1000000000,8))</f>
        <v>+4595636679</v>
      </c>
      <c r="Y10" t="str">
        <f ca="1">CONCATENATE("+45",LEFT(RAND()*(9999999999-1000000000)+1000000000,8))</f>
        <v>+4550587206</v>
      </c>
      <c r="AA10">
        <v>100</v>
      </c>
      <c r="AL10" s="3" t="str">
        <f t="shared" ref="AL10:AL28" si="1">UPPER(CONCATENATE(MID(D10,1,1),MID(E10,1,2)))</f>
        <v>FJO</v>
      </c>
      <c r="AM10" s="3" t="str">
        <f t="shared" ref="AM10:AM28" si="2">AL10</f>
        <v>FJO</v>
      </c>
      <c r="AN10" s="3" t="str">
        <f t="shared" ref="AN10:AN28" si="3">AL10</f>
        <v>FJO</v>
      </c>
      <c r="AO10" s="3" t="str">
        <f t="shared" ref="AO10:AO28" si="4">CONCATENATE(D10," ",E10)</f>
        <v>Faye Joseph</v>
      </c>
      <c r="AP10" s="3" t="str">
        <f t="shared" ref="AP10:AP28" si="5">LOWER(CONCATENATE(AL10,"@",J10,".org"))</f>
        <v>fjo@zoodo.org</v>
      </c>
      <c r="AQ10" s="3" t="str">
        <f t="shared" ref="AQ10:AQ28" si="6">LOWER(CONCATENATE("sip:",AL10,"@voip.",J10,".org"))</f>
        <v>sip:fjo@voip.zoodo.org</v>
      </c>
    </row>
    <row r="11" spans="1:43" x14ac:dyDescent="0.25">
      <c r="A11" s="3" t="str">
        <f t="shared" si="0"/>
        <v>CN=Ricky Sharp,OU=Users</v>
      </c>
      <c r="B11" t="s">
        <v>98</v>
      </c>
      <c r="C11" t="s">
        <v>106</v>
      </c>
      <c r="D11" t="s">
        <v>24</v>
      </c>
      <c r="E11" t="s">
        <v>79</v>
      </c>
      <c r="F11" t="s">
        <v>99</v>
      </c>
      <c r="G11" s="5" t="s">
        <v>163</v>
      </c>
      <c r="H11" s="5" t="s">
        <v>114</v>
      </c>
      <c r="I11" t="s">
        <v>41</v>
      </c>
      <c r="J11" t="s">
        <v>6</v>
      </c>
      <c r="K11" t="s">
        <v>14</v>
      </c>
      <c r="L11" t="s">
        <v>64</v>
      </c>
      <c r="M11" t="s">
        <v>51</v>
      </c>
      <c r="N11" t="s">
        <v>1</v>
      </c>
      <c r="O11" t="str">
        <f t="shared" ref="O11:O28" ca="1" si="7">CONCATENATE("Hovedgaden ",LEFT(RAND()*(9999999999-1000000000)+1000000000,2))</f>
        <v>Hovedgaden 47</v>
      </c>
      <c r="P11" t="str">
        <f t="shared" ref="P11:P28" ca="1" si="8">CONCATENATE("Descr",LEFT(RAND()*(9999999999-1000000000)+1000000000,4))</f>
        <v>Descr8248</v>
      </c>
      <c r="Q11" t="str">
        <f t="shared" ref="Q11:Q28" ca="1" si="9">CONCATENATE("Info",LEFT(RAND()*(9999999999-1000000000)+1000000000,4))</f>
        <v>Info8913</v>
      </c>
      <c r="R11" t="s">
        <v>109</v>
      </c>
      <c r="S11" t="str">
        <f t="shared" ref="S11:S28" ca="1" si="10">_xlfn.CONCAT("+458833",U11)</f>
        <v>+4588337545</v>
      </c>
      <c r="T11" t="str">
        <f ca="1">CONCATENATE("+47",LEFT(RAND()*(9999999999-1000000000)+1000000000,8))</f>
        <v>+4733432932</v>
      </c>
      <c r="U11" t="str">
        <f t="shared" ref="U11:U28" ca="1" si="11">CONCATENATE("7",LEFT(RAND()*(9999999999-1000000000)+1000000000,3))</f>
        <v>7545</v>
      </c>
      <c r="V11" t="str">
        <f ca="1">CONCATENATE("+47",LEFT(RAND()*(9999999999-1000000000)+1000000000,8))</f>
        <v>+4791865099</v>
      </c>
      <c r="W11" t="str">
        <f ca="1">CONCATENATE("+47",LEFT(RAND()*(9999999999-1000000000)+1000000000,8))</f>
        <v>+4720664253</v>
      </c>
      <c r="X11" t="str">
        <f ca="1">CONCATENATE("+47",LEFT(RAND()*(9999999999-1000000000)+1000000000,8))</f>
        <v>+4753877039</v>
      </c>
      <c r="Y11" t="str">
        <f ca="1">CONCATENATE("+47",LEFT(RAND()*(9999999999-1000000000)+1000000000,8))</f>
        <v>+4725420308</v>
      </c>
      <c r="AA11">
        <v>100</v>
      </c>
      <c r="AL11" s="3" t="str">
        <f t="shared" si="1"/>
        <v>RSH</v>
      </c>
      <c r="AM11" s="3" t="str">
        <f t="shared" si="2"/>
        <v>RSH</v>
      </c>
      <c r="AN11" s="3" t="str">
        <f t="shared" si="3"/>
        <v>RSH</v>
      </c>
      <c r="AO11" s="3" t="str">
        <f t="shared" si="4"/>
        <v>Ricky Sharp</v>
      </c>
      <c r="AP11" s="3" t="str">
        <f t="shared" si="5"/>
        <v>rsh@cota .org</v>
      </c>
      <c r="AQ11" s="3" t="str">
        <f t="shared" si="6"/>
        <v>sip:rsh@voip.cota .org</v>
      </c>
    </row>
    <row r="12" spans="1:43" x14ac:dyDescent="0.25">
      <c r="A12" s="3" t="str">
        <f t="shared" si="0"/>
        <v>CN=Carol Alvarado,OU=Users</v>
      </c>
      <c r="B12" t="s">
        <v>98</v>
      </c>
      <c r="C12" t="s">
        <v>107</v>
      </c>
      <c r="D12" t="s">
        <v>25</v>
      </c>
      <c r="E12" t="s">
        <v>80</v>
      </c>
      <c r="F12" t="s">
        <v>100</v>
      </c>
      <c r="G12" s="5" t="s">
        <v>164</v>
      </c>
      <c r="H12" s="5" t="s">
        <v>115</v>
      </c>
      <c r="I12" t="s">
        <v>42</v>
      </c>
      <c r="J12" t="s">
        <v>7</v>
      </c>
      <c r="K12" t="s">
        <v>15</v>
      </c>
      <c r="L12" t="s">
        <v>72</v>
      </c>
      <c r="M12" t="s">
        <v>53</v>
      </c>
      <c r="N12" t="s">
        <v>2</v>
      </c>
      <c r="O12" t="str">
        <f t="shared" ca="1" si="7"/>
        <v>Hovedgaden 65</v>
      </c>
      <c r="P12" t="str">
        <f t="shared" ca="1" si="8"/>
        <v>Descr1632</v>
      </c>
      <c r="Q12" t="str">
        <f t="shared" ca="1" si="9"/>
        <v>Info1181</v>
      </c>
      <c r="R12" t="s">
        <v>109</v>
      </c>
      <c r="S12" t="str">
        <f t="shared" ca="1" si="10"/>
        <v>+4588337754</v>
      </c>
      <c r="T12" t="str">
        <f ca="1">CONCATENATE("+46",LEFT(RAND()*(9999999999-1000000000)+1000000000,10))</f>
        <v>+469934289339</v>
      </c>
      <c r="U12" t="str">
        <f t="shared" ca="1" si="11"/>
        <v>7754</v>
      </c>
      <c r="V12" t="str">
        <f ca="1">CONCATENATE("+46",LEFT(RAND()*(9999999999-1000000000)+1000000000,10))</f>
        <v>+463222775321</v>
      </c>
      <c r="W12" t="str">
        <f ca="1">CONCATENATE("+46",LEFT(RAND()*(9999999999-1000000000)+1000000000,10))</f>
        <v>+462500855183</v>
      </c>
      <c r="X12" t="str">
        <f ca="1">CONCATENATE("+46",LEFT(RAND()*(9999999999-1000000000)+1000000000,10))</f>
        <v>+463174749564</v>
      </c>
      <c r="Y12" t="str">
        <f ca="1">CONCATENATE("+46",LEFT(RAND()*(9999999999-1000000000)+1000000000,10))</f>
        <v>+463458818746</v>
      </c>
      <c r="AA12">
        <v>100</v>
      </c>
      <c r="AL12" s="3" t="str">
        <f t="shared" si="1"/>
        <v>CAL</v>
      </c>
      <c r="AM12" s="3" t="str">
        <f t="shared" si="2"/>
        <v>CAL</v>
      </c>
      <c r="AN12" s="3" t="str">
        <f t="shared" si="3"/>
        <v>CAL</v>
      </c>
      <c r="AO12" s="3" t="str">
        <f t="shared" si="4"/>
        <v>Carol Alvarado</v>
      </c>
      <c r="AP12" s="3" t="str">
        <f t="shared" si="5"/>
        <v>cal@rhyend.org</v>
      </c>
      <c r="AQ12" s="3" t="str">
        <f t="shared" si="6"/>
        <v>sip:cal@voip.rhyend.org</v>
      </c>
    </row>
    <row r="13" spans="1:43" x14ac:dyDescent="0.25">
      <c r="A13" s="3" t="str">
        <f>IF(B13="Person",CONCATENATE("CN=",D13," ",E13,",OU=Users"),IF(B13="Group",CONCATENATE("CN=",D13,",OU=Groups"),""))</f>
        <v>CN=Rogelio Blair,OU=Users</v>
      </c>
      <c r="B13" t="s">
        <v>98</v>
      </c>
      <c r="C13" t="s">
        <v>117</v>
      </c>
      <c r="D13" t="s">
        <v>26</v>
      </c>
      <c r="E13" t="s">
        <v>81</v>
      </c>
      <c r="F13" t="s">
        <v>97</v>
      </c>
      <c r="G13" s="5" t="s">
        <v>165</v>
      </c>
      <c r="H13" s="5"/>
      <c r="I13" t="s">
        <v>44</v>
      </c>
      <c r="J13" t="s">
        <v>8</v>
      </c>
      <c r="K13" t="s">
        <v>16</v>
      </c>
      <c r="L13" t="s">
        <v>73</v>
      </c>
      <c r="M13" t="s">
        <v>54</v>
      </c>
      <c r="N13" t="s">
        <v>3</v>
      </c>
      <c r="O13" t="str">
        <f t="shared" ca="1" si="7"/>
        <v>Hovedgaden 15</v>
      </c>
      <c r="P13" t="str">
        <f t="shared" ca="1" si="8"/>
        <v>Descr3927</v>
      </c>
      <c r="Q13" t="str">
        <f t="shared" ca="1" si="9"/>
        <v>Info7337</v>
      </c>
      <c r="R13" t="s">
        <v>110</v>
      </c>
      <c r="S13" t="str">
        <f t="shared" ca="1" si="10"/>
        <v>+4588337806</v>
      </c>
      <c r="T13" t="str">
        <f ca="1">CONCATENATE("+47",LEFT(RAND()*(9999999999-1000000000)+1000000000,7))</f>
        <v>+472870812</v>
      </c>
      <c r="U13" t="str">
        <f t="shared" ca="1" si="11"/>
        <v>7806</v>
      </c>
      <c r="V13" t="str">
        <f ca="1">CONCATENATE("+47",LEFT(RAND()*(9999999999-1000000000)+1000000000,7))</f>
        <v>+473434865</v>
      </c>
      <c r="W13" t="str">
        <f ca="1">CONCATENATE("+47",LEFT(RAND()*(9999999999-1000000000)+1000000000,7))</f>
        <v>+478846461</v>
      </c>
      <c r="X13" t="str">
        <f ca="1">CONCATENATE("+47",LEFT(RAND()*(9999999999-1000000000)+1000000000,7))</f>
        <v>+478416816</v>
      </c>
      <c r="Y13" t="str">
        <f ca="1">CONCATENATE("+47",LEFT(RAND()*(9999999999-1000000000)+1000000000,7))</f>
        <v>+473073548</v>
      </c>
      <c r="AA13">
        <v>100</v>
      </c>
      <c r="AL13" s="3" t="str">
        <f t="shared" si="1"/>
        <v>RBL</v>
      </c>
      <c r="AM13" s="3" t="str">
        <f t="shared" si="2"/>
        <v>RBL</v>
      </c>
      <c r="AN13" s="3" t="str">
        <f t="shared" si="3"/>
        <v>RBL</v>
      </c>
      <c r="AO13" s="3" t="str">
        <f t="shared" si="4"/>
        <v>Rogelio Blair</v>
      </c>
      <c r="AP13" s="3" t="str">
        <f t="shared" si="5"/>
        <v>rbl@isonder.org</v>
      </c>
      <c r="AQ13" s="3" t="str">
        <f t="shared" si="6"/>
        <v>sip:rbl@voip.isonder.org</v>
      </c>
    </row>
    <row r="14" spans="1:43" x14ac:dyDescent="0.25">
      <c r="A14" s="3" t="str">
        <f t="shared" si="0"/>
        <v>CN=Ed Drake,OU=Users</v>
      </c>
      <c r="B14" t="s">
        <v>98</v>
      </c>
      <c r="C14" t="s">
        <v>108</v>
      </c>
      <c r="D14" t="s">
        <v>27</v>
      </c>
      <c r="E14" t="s">
        <v>82</v>
      </c>
      <c r="F14" t="s">
        <v>101</v>
      </c>
      <c r="G14" s="5" t="s">
        <v>166</v>
      </c>
      <c r="H14" s="5"/>
      <c r="I14" t="s">
        <v>43</v>
      </c>
      <c r="J14" t="s">
        <v>9</v>
      </c>
      <c r="K14" t="s">
        <v>17</v>
      </c>
      <c r="L14" t="s">
        <v>76</v>
      </c>
      <c r="M14" t="s">
        <v>57</v>
      </c>
      <c r="N14" t="s">
        <v>4</v>
      </c>
      <c r="O14" t="str">
        <f t="shared" ca="1" si="7"/>
        <v>Hovedgaden 53</v>
      </c>
      <c r="P14" t="str">
        <f t="shared" ca="1" si="8"/>
        <v>Descr8372</v>
      </c>
      <c r="Q14" t="str">
        <f t="shared" ca="1" si="9"/>
        <v>Info8631</v>
      </c>
      <c r="R14" t="s">
        <v>109</v>
      </c>
      <c r="S14" t="str">
        <f t="shared" ca="1" si="10"/>
        <v>+4588337103</v>
      </c>
      <c r="T14" t="str">
        <f ca="1">CONCATENATE("+34",LEFT(RAND()*(9999999999-1000000000)+1000000000,9))</f>
        <v>+34128566153</v>
      </c>
      <c r="U14" t="str">
        <f t="shared" ca="1" si="11"/>
        <v>7103</v>
      </c>
      <c r="V14" t="str">
        <f ca="1">CONCATENATE("+34",LEFT(RAND()*(9999999999-1000000000)+1000000000,9))</f>
        <v>+34245792469</v>
      </c>
      <c r="W14" t="str">
        <f ca="1">CONCATENATE("+34",LEFT(RAND()*(9999999999-1000000000)+1000000000,9))</f>
        <v>+34682517863</v>
      </c>
      <c r="X14" t="str">
        <f ca="1">CONCATENATE("+34",LEFT(RAND()*(9999999999-1000000000)+1000000000,9))</f>
        <v>+34198243834</v>
      </c>
      <c r="Y14" t="str">
        <f ca="1">CONCATENATE("+34",LEFT(RAND()*(9999999999-1000000000)+1000000000,9))</f>
        <v>+34373236043</v>
      </c>
      <c r="Z14" t="s">
        <v>58</v>
      </c>
      <c r="AA14">
        <v>200</v>
      </c>
      <c r="AL14" s="3" t="str">
        <f t="shared" si="1"/>
        <v>EDR</v>
      </c>
      <c r="AM14" s="3" t="str">
        <f t="shared" si="2"/>
        <v>EDR</v>
      </c>
      <c r="AN14" s="3" t="str">
        <f t="shared" si="3"/>
        <v>EDR</v>
      </c>
      <c r="AO14" s="3" t="str">
        <f t="shared" si="4"/>
        <v>Ed Drake</v>
      </c>
      <c r="AP14" s="3" t="str">
        <f t="shared" si="5"/>
        <v>edr@synize.org</v>
      </c>
      <c r="AQ14" s="3" t="str">
        <f t="shared" si="6"/>
        <v>sip:edr@voip.synize.org</v>
      </c>
    </row>
    <row r="15" spans="1:43" x14ac:dyDescent="0.25">
      <c r="A15" s="3" t="str">
        <f t="shared" si="0"/>
        <v>CN=Jenna Thomas,OU=Users</v>
      </c>
      <c r="B15" t="s">
        <v>98</v>
      </c>
      <c r="C15" t="s">
        <v>108</v>
      </c>
      <c r="D15" t="s">
        <v>28</v>
      </c>
      <c r="E15" t="s">
        <v>83</v>
      </c>
      <c r="F15" t="s">
        <v>101</v>
      </c>
      <c r="G15" s="5" t="s">
        <v>166</v>
      </c>
      <c r="H15" s="5"/>
      <c r="I15" t="s">
        <v>43</v>
      </c>
      <c r="J15" t="s">
        <v>10</v>
      </c>
      <c r="K15" t="s">
        <v>13</v>
      </c>
      <c r="L15" t="s">
        <v>60</v>
      </c>
      <c r="M15" t="s">
        <v>50</v>
      </c>
      <c r="N15" t="s">
        <v>0</v>
      </c>
      <c r="O15" t="str">
        <f t="shared" ca="1" si="7"/>
        <v>Hovedgaden 33</v>
      </c>
      <c r="P15" t="str">
        <f t="shared" ca="1" si="8"/>
        <v>Descr9064</v>
      </c>
      <c r="Q15" t="str">
        <f t="shared" ca="1" si="9"/>
        <v>Info5876</v>
      </c>
      <c r="R15" t="s">
        <v>109</v>
      </c>
      <c r="S15" t="str">
        <f t="shared" ca="1" si="10"/>
        <v>+4588337170</v>
      </c>
      <c r="T15" t="str">
        <f ca="1">CONCATENATE("+45",LEFT(RAND()*(9999999999-1000000000)+1000000000,8))</f>
        <v>+4515690423</v>
      </c>
      <c r="U15" t="str">
        <f t="shared" ca="1" si="11"/>
        <v>7170</v>
      </c>
      <c r="V15" t="str">
        <f ca="1">CONCATENATE("+45",LEFT(RAND()*(9999999999-1000000000)+1000000000,8))</f>
        <v>+4556687217</v>
      </c>
      <c r="W15" t="str">
        <f ca="1">CONCATENATE("+45",LEFT(RAND()*(9999999999-1000000000)+1000000000,8))</f>
        <v>+4552512210</v>
      </c>
      <c r="X15" t="str">
        <f ca="1">CONCATENATE("+45",LEFT(RAND()*(9999999999-1000000000)+1000000000,8))</f>
        <v>+4587661643</v>
      </c>
      <c r="Y15" t="str">
        <f ca="1">CONCATENATE("+45",LEFT(RAND()*(9999999999-1000000000)+1000000000,8))</f>
        <v>+4512098652</v>
      </c>
      <c r="Z15" t="s">
        <v>58</v>
      </c>
      <c r="AA15">
        <v>200</v>
      </c>
      <c r="AL15" s="3" t="str">
        <f t="shared" si="1"/>
        <v>JTH</v>
      </c>
      <c r="AM15" s="3" t="str">
        <f t="shared" si="2"/>
        <v>JTH</v>
      </c>
      <c r="AN15" s="3" t="str">
        <f t="shared" si="3"/>
        <v>JTH</v>
      </c>
      <c r="AO15" s="3" t="str">
        <f t="shared" si="4"/>
        <v>Jenna Thomas</v>
      </c>
      <c r="AP15" s="3" t="str">
        <f t="shared" si="5"/>
        <v>jth@albent.org</v>
      </c>
      <c r="AQ15" s="3" t="str">
        <f t="shared" si="6"/>
        <v>sip:jth@voip.albent.org</v>
      </c>
    </row>
    <row r="16" spans="1:43" x14ac:dyDescent="0.25">
      <c r="A16" s="3" t="str">
        <f t="shared" si="0"/>
        <v>CN=Kerry de Luna,OU=Users</v>
      </c>
      <c r="B16" t="s">
        <v>98</v>
      </c>
      <c r="C16" t="s">
        <v>108</v>
      </c>
      <c r="D16" t="s">
        <v>112</v>
      </c>
      <c r="E16" t="s">
        <v>84</v>
      </c>
      <c r="F16" t="s">
        <v>101</v>
      </c>
      <c r="G16" s="5" t="s">
        <v>166</v>
      </c>
      <c r="H16" s="5" t="s">
        <v>116</v>
      </c>
      <c r="I16" t="s">
        <v>43</v>
      </c>
      <c r="J16" t="s">
        <v>11</v>
      </c>
      <c r="K16" t="s">
        <v>14</v>
      </c>
      <c r="L16" t="s">
        <v>65</v>
      </c>
      <c r="M16" t="s">
        <v>52</v>
      </c>
      <c r="N16" t="s">
        <v>1</v>
      </c>
      <c r="O16" t="str">
        <f t="shared" ca="1" si="7"/>
        <v>Hovedgaden 75</v>
      </c>
      <c r="P16" t="str">
        <f t="shared" ca="1" si="8"/>
        <v>Descr5409</v>
      </c>
      <c r="Q16" t="str">
        <f t="shared" ca="1" si="9"/>
        <v>Info5561</v>
      </c>
      <c r="R16" t="s">
        <v>109</v>
      </c>
      <c r="S16" t="str">
        <f t="shared" ca="1" si="10"/>
        <v>+4588337265</v>
      </c>
      <c r="T16" t="str">
        <f ca="1">CONCATENATE("+47",LEFT(RAND()*(9999999999-1000000000)+1000000000,8))</f>
        <v>+4716533035</v>
      </c>
      <c r="U16" t="str">
        <f t="shared" ca="1" si="11"/>
        <v>7265</v>
      </c>
      <c r="V16" t="str">
        <f ca="1">CONCATENATE("+47",LEFT(RAND()*(9999999999-1000000000)+1000000000,8))</f>
        <v>+4752909406</v>
      </c>
      <c r="W16" t="str">
        <f ca="1">CONCATENATE("+47",LEFT(RAND()*(9999999999-1000000000)+1000000000,8))</f>
        <v>+4718913324</v>
      </c>
      <c r="X16" t="str">
        <f ca="1">CONCATENATE("+47",LEFT(RAND()*(9999999999-1000000000)+1000000000,8))</f>
        <v>+4726551292</v>
      </c>
      <c r="Y16" t="str">
        <f ca="1">CONCATENATE("+47",LEFT(RAND()*(9999999999-1000000000)+1000000000,8))</f>
        <v>+4720785097</v>
      </c>
      <c r="Z16" t="s">
        <v>58</v>
      </c>
      <c r="AA16">
        <v>200</v>
      </c>
      <c r="AL16" s="3" t="str">
        <f t="shared" si="1"/>
        <v>KLU</v>
      </c>
      <c r="AM16" s="3" t="str">
        <f t="shared" si="2"/>
        <v>KLU</v>
      </c>
      <c r="AN16" s="3" t="str">
        <f t="shared" si="3"/>
        <v>KLU</v>
      </c>
      <c r="AO16" s="3" t="str">
        <f t="shared" si="4"/>
        <v>Kerry de Luna</v>
      </c>
      <c r="AP16" s="3" t="str">
        <f t="shared" si="5"/>
        <v>klu@corise.org</v>
      </c>
      <c r="AQ16" s="3" t="str">
        <f t="shared" si="6"/>
        <v>sip:klu@voip.corise.org</v>
      </c>
    </row>
    <row r="17" spans="1:43" x14ac:dyDescent="0.25">
      <c r="A17" s="3" t="str">
        <f t="shared" si="0"/>
        <v>CN=Allan Max McGrave Payne,OU=Users</v>
      </c>
      <c r="B17" t="s">
        <v>98</v>
      </c>
      <c r="C17" t="s">
        <v>108</v>
      </c>
      <c r="D17" t="s">
        <v>111</v>
      </c>
      <c r="E17" t="s">
        <v>85</v>
      </c>
      <c r="F17" t="s">
        <v>101</v>
      </c>
      <c r="G17" s="5" t="s">
        <v>166</v>
      </c>
      <c r="H17" s="5"/>
      <c r="I17" t="s">
        <v>43</v>
      </c>
      <c r="J17" t="s">
        <v>12</v>
      </c>
      <c r="K17" t="s">
        <v>16</v>
      </c>
      <c r="L17" t="s">
        <v>74</v>
      </c>
      <c r="M17" t="s">
        <v>55</v>
      </c>
      <c r="N17" t="s">
        <v>3</v>
      </c>
      <c r="O17" t="str">
        <f t="shared" ca="1" si="7"/>
        <v>Hovedgaden 48</v>
      </c>
      <c r="P17" t="str">
        <f t="shared" ca="1" si="8"/>
        <v>Descr3115</v>
      </c>
      <c r="Q17" t="str">
        <f t="shared" ca="1" si="9"/>
        <v>Info4259</v>
      </c>
      <c r="R17" t="s">
        <v>109</v>
      </c>
      <c r="S17" t="str">
        <f t="shared" ca="1" si="10"/>
        <v>+4588337600</v>
      </c>
      <c r="T17" t="str">
        <f ca="1">CONCATENATE("+47",LEFT(RAND()*(9999999999-1000000000)+1000000000,7))</f>
        <v>+472684745</v>
      </c>
      <c r="U17" t="str">
        <f t="shared" ca="1" si="11"/>
        <v>7600</v>
      </c>
      <c r="V17" t="str">
        <f ca="1">CONCATENATE("+47",LEFT(RAND()*(9999999999-1000000000)+1000000000,7))</f>
        <v>+477821230</v>
      </c>
      <c r="W17" t="str">
        <f ca="1">CONCATENATE("+47",LEFT(RAND()*(9999999999-1000000000)+1000000000,7))</f>
        <v>+473380223</v>
      </c>
      <c r="X17" t="str">
        <f ca="1">CONCATENATE("+47",LEFT(RAND()*(9999999999-1000000000)+1000000000,7))</f>
        <v>+475291736</v>
      </c>
      <c r="Y17" t="str">
        <f ca="1">CONCATENATE("+47",LEFT(RAND()*(9999999999-1000000000)+1000000000,7))</f>
        <v>+478813690</v>
      </c>
      <c r="Z17" t="s">
        <v>58</v>
      </c>
      <c r="AA17">
        <v>200</v>
      </c>
      <c r="AL17" s="3" t="str">
        <f t="shared" si="1"/>
        <v>APA</v>
      </c>
      <c r="AM17" s="3" t="str">
        <f t="shared" si="2"/>
        <v>APA</v>
      </c>
      <c r="AN17" s="3" t="str">
        <f t="shared" si="3"/>
        <v>APA</v>
      </c>
      <c r="AO17" s="3" t="str">
        <f t="shared" si="4"/>
        <v>Allan Max McGrave Payne</v>
      </c>
      <c r="AP17" s="3" t="str">
        <f t="shared" si="5"/>
        <v>apa@avaloo.org</v>
      </c>
      <c r="AQ17" s="3" t="str">
        <f t="shared" si="6"/>
        <v>sip:apa@voip.avaloo.org</v>
      </c>
    </row>
    <row r="18" spans="1:43" x14ac:dyDescent="0.25">
      <c r="A18" s="3" t="str">
        <f t="shared" si="0"/>
        <v>CN=Clarence Barton,OU=Users</v>
      </c>
      <c r="B18" t="s">
        <v>98</v>
      </c>
      <c r="C18" t="s">
        <v>108</v>
      </c>
      <c r="D18" t="s">
        <v>29</v>
      </c>
      <c r="E18" t="s">
        <v>86</v>
      </c>
      <c r="F18" t="s">
        <v>101</v>
      </c>
      <c r="G18" s="5" t="s">
        <v>166</v>
      </c>
      <c r="H18" s="5" t="s">
        <v>167</v>
      </c>
      <c r="I18" t="s">
        <v>43</v>
      </c>
      <c r="J18" t="s">
        <v>7</v>
      </c>
      <c r="K18" t="s">
        <v>17</v>
      </c>
      <c r="L18" t="s">
        <v>77</v>
      </c>
      <c r="M18" t="s">
        <v>57</v>
      </c>
      <c r="N18" t="s">
        <v>4</v>
      </c>
      <c r="O18" t="str">
        <f t="shared" ca="1" si="7"/>
        <v>Hovedgaden 40</v>
      </c>
      <c r="P18" t="str">
        <f t="shared" ca="1" si="8"/>
        <v>Descr2294</v>
      </c>
      <c r="Q18" t="str">
        <f t="shared" ca="1" si="9"/>
        <v>Info4951</v>
      </c>
      <c r="R18" t="s">
        <v>109</v>
      </c>
      <c r="S18" t="str">
        <f t="shared" ca="1" si="10"/>
        <v>+4588337343</v>
      </c>
      <c r="T18" t="str">
        <f ca="1">CONCATENATE("+34",LEFT(RAND()*(9999999999-1000000000)+1000000000,9))</f>
        <v>+34987130047</v>
      </c>
      <c r="U18" t="str">
        <f t="shared" ca="1" si="11"/>
        <v>7343</v>
      </c>
      <c r="V18" t="str">
        <f ca="1">CONCATENATE("+34",LEFT(RAND()*(9999999999-1000000000)+1000000000,9))</f>
        <v>+34873132907</v>
      </c>
      <c r="W18" t="str">
        <f ca="1">CONCATENATE("+34",LEFT(RAND()*(9999999999-1000000000)+1000000000,9))</f>
        <v>+34564093157</v>
      </c>
      <c r="X18" t="str">
        <f ca="1">CONCATENATE("+34",LEFT(RAND()*(9999999999-1000000000)+1000000000,9))</f>
        <v>+34897106970</v>
      </c>
      <c r="Y18" t="str">
        <f ca="1">CONCATENATE("+34",LEFT(RAND()*(9999999999-1000000000)+1000000000,9))</f>
        <v>+34482899179</v>
      </c>
      <c r="Z18" t="s">
        <v>58</v>
      </c>
      <c r="AA18">
        <v>200</v>
      </c>
      <c r="AL18" s="3" t="str">
        <f t="shared" si="1"/>
        <v>CBA</v>
      </c>
      <c r="AM18" s="3" t="str">
        <f t="shared" si="2"/>
        <v>CBA</v>
      </c>
      <c r="AN18" s="3" t="str">
        <f t="shared" si="3"/>
        <v>CBA</v>
      </c>
      <c r="AO18" s="3" t="str">
        <f t="shared" si="4"/>
        <v>Clarence Barton</v>
      </c>
      <c r="AP18" s="3" t="str">
        <f t="shared" si="5"/>
        <v>cba@rhyend.org</v>
      </c>
      <c r="AQ18" s="3" t="str">
        <f t="shared" si="6"/>
        <v>sip:cba@voip.rhyend.org</v>
      </c>
    </row>
    <row r="19" spans="1:43" x14ac:dyDescent="0.25">
      <c r="A19" s="3" t="str">
        <f t="shared" si="0"/>
        <v>CN=Tamara Gomez,OU=Users</v>
      </c>
      <c r="B19" t="s">
        <v>98</v>
      </c>
      <c r="C19" t="s">
        <v>106</v>
      </c>
      <c r="D19" t="s">
        <v>30</v>
      </c>
      <c r="E19" t="s">
        <v>87</v>
      </c>
      <c r="F19" t="s">
        <v>99</v>
      </c>
      <c r="G19" s="5" t="s">
        <v>163</v>
      </c>
      <c r="H19" s="5" t="s">
        <v>168</v>
      </c>
      <c r="I19" t="s">
        <v>41</v>
      </c>
      <c r="J19" t="s">
        <v>7</v>
      </c>
      <c r="K19" t="s">
        <v>13</v>
      </c>
      <c r="L19" t="s">
        <v>71</v>
      </c>
      <c r="M19" t="s">
        <v>49</v>
      </c>
      <c r="N19" t="s">
        <v>0</v>
      </c>
      <c r="O19" t="str">
        <f t="shared" ca="1" si="7"/>
        <v>Hovedgaden 86</v>
      </c>
      <c r="P19" t="str">
        <f t="shared" ca="1" si="8"/>
        <v>Descr1553</v>
      </c>
      <c r="Q19" t="str">
        <f t="shared" ca="1" si="9"/>
        <v>Info5469</v>
      </c>
      <c r="R19" t="s">
        <v>109</v>
      </c>
      <c r="S19" t="str">
        <f t="shared" ca="1" si="10"/>
        <v>+4588337420</v>
      </c>
      <c r="T19" t="str">
        <f ca="1">CONCATENATE("+45",LEFT(RAND()*(9999999999-1000000000)+1000000000,8))</f>
        <v>+4586780240</v>
      </c>
      <c r="U19" t="str">
        <f t="shared" ca="1" si="11"/>
        <v>7420</v>
      </c>
      <c r="V19" t="str">
        <f ca="1">CONCATENATE("+45",LEFT(RAND()*(9999999999-1000000000)+1000000000,8))</f>
        <v>+4519098394</v>
      </c>
      <c r="W19" t="str">
        <f ca="1">CONCATENATE("+45",LEFT(RAND()*(9999999999-1000000000)+1000000000,8))</f>
        <v>+4524397967</v>
      </c>
      <c r="X19" t="str">
        <f ca="1">CONCATENATE("+45",LEFT(RAND()*(9999999999-1000000000)+1000000000,8))</f>
        <v>+4588185512</v>
      </c>
      <c r="Y19" t="str">
        <f ca="1">CONCATENATE("+45",LEFT(RAND()*(9999999999-1000000000)+1000000000,8))</f>
        <v>+4541003185</v>
      </c>
      <c r="AA19">
        <v>100</v>
      </c>
      <c r="AL19" s="3" t="str">
        <f t="shared" si="1"/>
        <v>TGO</v>
      </c>
      <c r="AM19" s="3" t="str">
        <f t="shared" si="2"/>
        <v>TGO</v>
      </c>
      <c r="AN19" s="3" t="str">
        <f t="shared" si="3"/>
        <v>TGO</v>
      </c>
      <c r="AO19" s="3" t="str">
        <f t="shared" si="4"/>
        <v>Tamara Gomez</v>
      </c>
      <c r="AP19" s="3" t="str">
        <f t="shared" si="5"/>
        <v>tgo@rhyend.org</v>
      </c>
      <c r="AQ19" s="3" t="str">
        <f t="shared" si="6"/>
        <v>sip:tgo@voip.rhyend.org</v>
      </c>
    </row>
    <row r="20" spans="1:43" x14ac:dyDescent="0.25">
      <c r="A20" s="3" t="str">
        <f t="shared" si="0"/>
        <v>CN=Blanca Rice,OU=Users</v>
      </c>
      <c r="B20" t="s">
        <v>98</v>
      </c>
      <c r="C20" t="s">
        <v>107</v>
      </c>
      <c r="D20" t="s">
        <v>31</v>
      </c>
      <c r="E20" t="s">
        <v>88</v>
      </c>
      <c r="F20" t="s">
        <v>100</v>
      </c>
      <c r="G20" s="5" t="s">
        <v>164</v>
      </c>
      <c r="H20" s="5" t="s">
        <v>169</v>
      </c>
      <c r="I20" t="s">
        <v>42</v>
      </c>
      <c r="J20" t="s">
        <v>7</v>
      </c>
      <c r="K20" t="s">
        <v>14</v>
      </c>
      <c r="L20" t="s">
        <v>66</v>
      </c>
      <c r="M20" t="s">
        <v>52</v>
      </c>
      <c r="N20" t="s">
        <v>1</v>
      </c>
      <c r="O20" t="str">
        <f t="shared" ca="1" si="7"/>
        <v>Hovedgaden 69</v>
      </c>
      <c r="P20" t="str">
        <f t="shared" ca="1" si="8"/>
        <v>Descr3789</v>
      </c>
      <c r="Q20" t="str">
        <f t="shared" ca="1" si="9"/>
        <v>Info3884</v>
      </c>
      <c r="R20" t="s">
        <v>109</v>
      </c>
      <c r="S20" t="str">
        <f t="shared" ca="1" si="10"/>
        <v>+4588337428</v>
      </c>
      <c r="T20" t="str">
        <f ca="1">CONCATENATE("+47",LEFT(RAND()*(9999999999-1000000000)+1000000000,8))</f>
        <v>+4766031000</v>
      </c>
      <c r="U20" t="str">
        <f t="shared" ca="1" si="11"/>
        <v>7428</v>
      </c>
      <c r="V20" t="str">
        <f t="shared" ref="V20:Y21" ca="1" si="12">CONCATENATE("+47",LEFT(RAND()*(9999999999-1000000000)+1000000000,8))</f>
        <v>+4778151690</v>
      </c>
      <c r="W20" t="str">
        <f t="shared" ca="1" si="12"/>
        <v>+4749272387</v>
      </c>
      <c r="X20" t="str">
        <f t="shared" ca="1" si="12"/>
        <v>+4776216252</v>
      </c>
      <c r="Y20" t="str">
        <f t="shared" ca="1" si="12"/>
        <v>+4742966950</v>
      </c>
      <c r="AA20">
        <v>100</v>
      </c>
      <c r="AL20" s="3" t="str">
        <f t="shared" si="1"/>
        <v>BRI</v>
      </c>
      <c r="AM20" s="3" t="str">
        <f t="shared" si="2"/>
        <v>BRI</v>
      </c>
      <c r="AN20" s="3" t="str">
        <f t="shared" si="3"/>
        <v>BRI</v>
      </c>
      <c r="AO20" s="3" t="str">
        <f t="shared" si="4"/>
        <v>Blanca Rice</v>
      </c>
      <c r="AP20" s="3" t="str">
        <f t="shared" si="5"/>
        <v>bri@rhyend.org</v>
      </c>
      <c r="AQ20" s="3" t="str">
        <f t="shared" si="6"/>
        <v>sip:bri@voip.rhyend.org</v>
      </c>
    </row>
    <row r="21" spans="1:43" x14ac:dyDescent="0.25">
      <c r="A21" s="3" t="str">
        <f t="shared" si="0"/>
        <v>CN=Delbert Cooper,OU=Users</v>
      </c>
      <c r="B21" t="s">
        <v>98</v>
      </c>
      <c r="C21" t="s">
        <v>108</v>
      </c>
      <c r="D21" t="s">
        <v>32</v>
      </c>
      <c r="E21" t="s">
        <v>89</v>
      </c>
      <c r="F21" t="s">
        <v>101</v>
      </c>
      <c r="G21" s="5" t="s">
        <v>166</v>
      </c>
      <c r="H21" s="5" t="s">
        <v>170</v>
      </c>
      <c r="I21" t="s">
        <v>43</v>
      </c>
      <c r="J21" t="s">
        <v>7</v>
      </c>
      <c r="K21" t="s">
        <v>14</v>
      </c>
      <c r="L21" t="s">
        <v>67</v>
      </c>
      <c r="M21" t="s">
        <v>52</v>
      </c>
      <c r="N21" t="s">
        <v>1</v>
      </c>
      <c r="O21" t="str">
        <f t="shared" ca="1" si="7"/>
        <v>Hovedgaden 96</v>
      </c>
      <c r="P21" t="str">
        <f t="shared" ca="1" si="8"/>
        <v>Descr1625</v>
      </c>
      <c r="Q21" t="str">
        <f t="shared" ca="1" si="9"/>
        <v>Info6439</v>
      </c>
      <c r="R21" t="s">
        <v>109</v>
      </c>
      <c r="S21" t="str">
        <f t="shared" ca="1" si="10"/>
        <v>+4588337614</v>
      </c>
      <c r="T21" t="str">
        <f ca="1">CONCATENATE("+47",LEFT(RAND()*(9999999999-1000000000)+1000000000,8))</f>
        <v>+4779494093</v>
      </c>
      <c r="U21" t="str">
        <f t="shared" ca="1" si="11"/>
        <v>7614</v>
      </c>
      <c r="V21" t="str">
        <f t="shared" ca="1" si="12"/>
        <v>+4767313976</v>
      </c>
      <c r="W21" t="str">
        <f t="shared" ca="1" si="12"/>
        <v>+4791641869</v>
      </c>
      <c r="X21" t="str">
        <f t="shared" ca="1" si="12"/>
        <v>+4792133528</v>
      </c>
      <c r="Y21" t="str">
        <f t="shared" ca="1" si="12"/>
        <v>+4746669698</v>
      </c>
      <c r="Z21" t="s">
        <v>58</v>
      </c>
      <c r="AA21">
        <v>200</v>
      </c>
      <c r="AL21" s="3" t="str">
        <f t="shared" si="1"/>
        <v>DCO</v>
      </c>
      <c r="AM21" s="3" t="str">
        <f t="shared" si="2"/>
        <v>DCO</v>
      </c>
      <c r="AN21" s="3" t="str">
        <f t="shared" si="3"/>
        <v>DCO</v>
      </c>
      <c r="AO21" s="3" t="str">
        <f t="shared" si="4"/>
        <v>Delbert Cooper</v>
      </c>
      <c r="AP21" s="3" t="str">
        <f t="shared" si="5"/>
        <v>dco@rhyend.org</v>
      </c>
      <c r="AQ21" s="3" t="str">
        <f t="shared" si="6"/>
        <v>sip:dco@voip.rhyend.org</v>
      </c>
    </row>
    <row r="22" spans="1:43" x14ac:dyDescent="0.25">
      <c r="A22" s="3" t="str">
        <f t="shared" si="0"/>
        <v>CN=Stanley Carr,OU=Users</v>
      </c>
      <c r="B22" t="s">
        <v>98</v>
      </c>
      <c r="C22" t="s">
        <v>108</v>
      </c>
      <c r="D22" t="s">
        <v>33</v>
      </c>
      <c r="E22" t="s">
        <v>90</v>
      </c>
      <c r="F22" t="s">
        <v>101</v>
      </c>
      <c r="G22" s="5" t="s">
        <v>166</v>
      </c>
      <c r="H22" s="5" t="s">
        <v>171</v>
      </c>
      <c r="I22" t="s">
        <v>43</v>
      </c>
      <c r="J22" t="s">
        <v>11</v>
      </c>
      <c r="K22" t="s">
        <v>16</v>
      </c>
      <c r="L22" t="s">
        <v>75</v>
      </c>
      <c r="M22" t="s">
        <v>56</v>
      </c>
      <c r="N22" t="s">
        <v>3</v>
      </c>
      <c r="O22" t="str">
        <f t="shared" ca="1" si="7"/>
        <v>Hovedgaden 67</v>
      </c>
      <c r="P22" t="str">
        <f t="shared" ca="1" si="8"/>
        <v>Descr5271</v>
      </c>
      <c r="Q22" t="str">
        <f t="shared" ca="1" si="9"/>
        <v>Info2731</v>
      </c>
      <c r="R22" t="s">
        <v>109</v>
      </c>
      <c r="S22" t="str">
        <f t="shared" ca="1" si="10"/>
        <v>+4588337196</v>
      </c>
      <c r="T22" t="str">
        <f ca="1">CONCATENATE("+47",LEFT(RAND()*(9999999999-1000000000)+1000000000,7))</f>
        <v>+474502223</v>
      </c>
      <c r="U22" t="str">
        <f t="shared" ca="1" si="11"/>
        <v>7196</v>
      </c>
      <c r="V22" t="str">
        <f ca="1">CONCATENATE("+47",LEFT(RAND()*(9999999999-1000000000)+1000000000,7))</f>
        <v>+471269588</v>
      </c>
      <c r="W22" t="str">
        <f ca="1">CONCATENATE("+47",LEFT(RAND()*(9999999999-1000000000)+1000000000,7))</f>
        <v>+478736392</v>
      </c>
      <c r="X22" t="str">
        <f ca="1">CONCATENATE("+47",LEFT(RAND()*(9999999999-1000000000)+1000000000,7))</f>
        <v>+479689698</v>
      </c>
      <c r="Y22" t="str">
        <f ca="1">CONCATENATE("+47",LEFT(RAND()*(9999999999-1000000000)+1000000000,7))</f>
        <v>+477587838</v>
      </c>
      <c r="Z22" t="s">
        <v>58</v>
      </c>
      <c r="AA22">
        <v>200</v>
      </c>
      <c r="AL22" s="3" t="str">
        <f t="shared" si="1"/>
        <v>SCA</v>
      </c>
      <c r="AM22" s="3" t="str">
        <f t="shared" si="2"/>
        <v>SCA</v>
      </c>
      <c r="AN22" s="3" t="str">
        <f t="shared" si="3"/>
        <v>SCA</v>
      </c>
      <c r="AO22" s="3" t="str">
        <f t="shared" si="4"/>
        <v>Stanley Carr</v>
      </c>
      <c r="AP22" s="3" t="str">
        <f t="shared" si="5"/>
        <v>sca@corise.org</v>
      </c>
      <c r="AQ22" s="3" t="str">
        <f t="shared" si="6"/>
        <v>sip:sca@voip.corise.org</v>
      </c>
    </row>
    <row r="23" spans="1:43" x14ac:dyDescent="0.25">
      <c r="A23" s="3" t="str">
        <f t="shared" si="0"/>
        <v>CN=Olga Ryan,OU=Users</v>
      </c>
      <c r="B23" t="s">
        <v>98</v>
      </c>
      <c r="C23" t="s">
        <v>108</v>
      </c>
      <c r="D23" t="s">
        <v>34</v>
      </c>
      <c r="E23" t="s">
        <v>91</v>
      </c>
      <c r="F23" t="s">
        <v>101</v>
      </c>
      <c r="G23" s="5" t="s">
        <v>166</v>
      </c>
      <c r="H23" s="5" t="s">
        <v>172</v>
      </c>
      <c r="I23" t="s">
        <v>43</v>
      </c>
      <c r="J23" t="s">
        <v>12</v>
      </c>
      <c r="K23" t="s">
        <v>13</v>
      </c>
      <c r="L23" t="s">
        <v>61</v>
      </c>
      <c r="M23" t="s">
        <v>48</v>
      </c>
      <c r="N23" t="s">
        <v>0</v>
      </c>
      <c r="O23" t="str">
        <f t="shared" ca="1" si="7"/>
        <v>Hovedgaden 66</v>
      </c>
      <c r="P23" t="str">
        <f t="shared" ca="1" si="8"/>
        <v>Descr6327</v>
      </c>
      <c r="Q23" t="str">
        <f t="shared" ca="1" si="9"/>
        <v>Info4797</v>
      </c>
      <c r="R23" t="s">
        <v>109</v>
      </c>
      <c r="S23" t="str">
        <f t="shared" ca="1" si="10"/>
        <v>+4588337666</v>
      </c>
      <c r="T23" t="str">
        <f ca="1">CONCATENATE("+45",LEFT(RAND()*(9999999999-1000000000)+1000000000,8))</f>
        <v>+4572837781</v>
      </c>
      <c r="U23" t="str">
        <f t="shared" ca="1" si="11"/>
        <v>7666</v>
      </c>
      <c r="V23" t="str">
        <f ca="1">CONCATENATE("+45",LEFT(RAND()*(9999999999-1000000000)+1000000000,8))</f>
        <v>+4574746579</v>
      </c>
      <c r="W23" t="str">
        <f ca="1">CONCATENATE("+45",LEFT(RAND()*(9999999999-1000000000)+1000000000,8))</f>
        <v>+4514322781</v>
      </c>
      <c r="X23" t="str">
        <f ca="1">CONCATENATE("+45",LEFT(RAND()*(9999999999-1000000000)+1000000000,8))</f>
        <v>+4531297910</v>
      </c>
      <c r="Y23" t="str">
        <f ca="1">CONCATENATE("+45",LEFT(RAND()*(9999999999-1000000000)+1000000000,8))</f>
        <v>+4598955881</v>
      </c>
      <c r="Z23" t="s">
        <v>58</v>
      </c>
      <c r="AA23">
        <v>200</v>
      </c>
      <c r="AL23" s="3" t="str">
        <f t="shared" si="1"/>
        <v>ORY</v>
      </c>
      <c r="AM23" s="3" t="str">
        <f t="shared" si="2"/>
        <v>ORY</v>
      </c>
      <c r="AN23" s="3" t="str">
        <f t="shared" si="3"/>
        <v>ORY</v>
      </c>
      <c r="AO23" s="3" t="str">
        <f t="shared" si="4"/>
        <v>Olga Ryan</v>
      </c>
      <c r="AP23" s="3" t="str">
        <f t="shared" si="5"/>
        <v>ory@avaloo.org</v>
      </c>
      <c r="AQ23" s="3" t="str">
        <f t="shared" si="6"/>
        <v>sip:ory@voip.avaloo.org</v>
      </c>
    </row>
    <row r="24" spans="1:43" x14ac:dyDescent="0.25">
      <c r="A24" s="3" t="str">
        <f t="shared" si="0"/>
        <v>CN=Joann Todd,OU=Users</v>
      </c>
      <c r="B24" t="s">
        <v>98</v>
      </c>
      <c r="C24" t="s">
        <v>107</v>
      </c>
      <c r="D24" t="s">
        <v>35</v>
      </c>
      <c r="E24" t="s">
        <v>92</v>
      </c>
      <c r="F24" t="s">
        <v>100</v>
      </c>
      <c r="G24" s="5" t="s">
        <v>164</v>
      </c>
      <c r="H24" s="5"/>
      <c r="I24" t="s">
        <v>42</v>
      </c>
      <c r="J24" t="s">
        <v>8</v>
      </c>
      <c r="K24" t="s">
        <v>14</v>
      </c>
      <c r="L24" t="s">
        <v>68</v>
      </c>
      <c r="M24" t="s">
        <v>52</v>
      </c>
      <c r="N24" t="s">
        <v>1</v>
      </c>
      <c r="O24" t="str">
        <f t="shared" ca="1" si="7"/>
        <v>Hovedgaden 32</v>
      </c>
      <c r="P24" t="str">
        <f t="shared" ca="1" si="8"/>
        <v>Descr3612</v>
      </c>
      <c r="Q24" t="str">
        <f t="shared" ca="1" si="9"/>
        <v>Info1049</v>
      </c>
      <c r="R24" t="s">
        <v>109</v>
      </c>
      <c r="S24" t="str">
        <f t="shared" ca="1" si="10"/>
        <v>+4588337203</v>
      </c>
      <c r="T24" t="str">
        <f ca="1">CONCATENATE("+47",LEFT(RAND()*(9999999999-1000000000)+1000000000,8))</f>
        <v>+4769094057</v>
      </c>
      <c r="U24" t="str">
        <f t="shared" ca="1" si="11"/>
        <v>7203</v>
      </c>
      <c r="V24" t="str">
        <f ca="1">CONCATENATE("+47",LEFT(RAND()*(9999999999-1000000000)+1000000000,8))</f>
        <v>+4792591023</v>
      </c>
      <c r="W24" t="str">
        <f ca="1">CONCATENATE("+47",LEFT(RAND()*(9999999999-1000000000)+1000000000,8))</f>
        <v>+4725307317</v>
      </c>
      <c r="X24" t="str">
        <f ca="1">CONCATENATE("+47",LEFT(RAND()*(9999999999-1000000000)+1000000000,8))</f>
        <v>+4743071006</v>
      </c>
      <c r="Y24" t="str">
        <f ca="1">CONCATENATE("+47",LEFT(RAND()*(9999999999-1000000000)+1000000000,8))</f>
        <v>+4736906734</v>
      </c>
      <c r="AA24">
        <v>100</v>
      </c>
      <c r="AL24" s="3" t="str">
        <f t="shared" si="1"/>
        <v>JTO</v>
      </c>
      <c r="AM24" s="3" t="str">
        <f t="shared" si="2"/>
        <v>JTO</v>
      </c>
      <c r="AN24" s="3" t="str">
        <f t="shared" si="3"/>
        <v>JTO</v>
      </c>
      <c r="AO24" s="3" t="str">
        <f t="shared" si="4"/>
        <v>Joann Todd</v>
      </c>
      <c r="AP24" s="3" t="str">
        <f t="shared" si="5"/>
        <v>jto@isonder.org</v>
      </c>
      <c r="AQ24" s="3" t="str">
        <f t="shared" si="6"/>
        <v>sip:jto@voip.isonder.org</v>
      </c>
    </row>
    <row r="25" spans="1:43" x14ac:dyDescent="0.25">
      <c r="A25" s="3" t="str">
        <f t="shared" si="0"/>
        <v>CN=Juana Moran,OU=Users</v>
      </c>
      <c r="B25" t="s">
        <v>98</v>
      </c>
      <c r="C25" t="s">
        <v>105</v>
      </c>
      <c r="D25" t="s">
        <v>36</v>
      </c>
      <c r="E25" t="s">
        <v>93</v>
      </c>
      <c r="F25" t="s">
        <v>96</v>
      </c>
      <c r="G25" s="5" t="s">
        <v>162</v>
      </c>
      <c r="H25" s="5"/>
      <c r="I25" t="s">
        <v>40</v>
      </c>
      <c r="J25" t="s">
        <v>8</v>
      </c>
      <c r="K25" t="s">
        <v>13</v>
      </c>
      <c r="L25" t="s">
        <v>62</v>
      </c>
      <c r="M25" t="s">
        <v>47</v>
      </c>
      <c r="N25" t="s">
        <v>0</v>
      </c>
      <c r="O25" t="str">
        <f t="shared" ca="1" si="7"/>
        <v>Hovedgaden 24</v>
      </c>
      <c r="P25" t="str">
        <f t="shared" ca="1" si="8"/>
        <v>Descr4954</v>
      </c>
      <c r="Q25" t="str">
        <f t="shared" ca="1" si="9"/>
        <v>Info3935</v>
      </c>
      <c r="R25" t="s">
        <v>109</v>
      </c>
      <c r="S25" t="str">
        <f t="shared" ca="1" si="10"/>
        <v>+4588337314</v>
      </c>
      <c r="T25" t="str">
        <f ca="1">CONCATENATE("+45",LEFT(RAND()*(9999999999-1000000000)+1000000000,8))</f>
        <v>+4520859802</v>
      </c>
      <c r="U25" t="str">
        <f t="shared" ca="1" si="11"/>
        <v>7314</v>
      </c>
      <c r="V25" t="str">
        <f ca="1">CONCATENATE("+45",LEFT(RAND()*(9999999999-1000000000)+1000000000,8))</f>
        <v>+4526776498</v>
      </c>
      <c r="W25" t="str">
        <f ca="1">CONCATENATE("+45",LEFT(RAND()*(9999999999-1000000000)+1000000000,8))</f>
        <v>+4542305292</v>
      </c>
      <c r="X25" t="str">
        <f ca="1">CONCATENATE("+45",LEFT(RAND()*(9999999999-1000000000)+1000000000,8))</f>
        <v>+4531521675</v>
      </c>
      <c r="Y25" t="str">
        <f ca="1">CONCATENATE("+45",LEFT(RAND()*(9999999999-1000000000)+1000000000,8))</f>
        <v>+4553758834</v>
      </c>
      <c r="AA25">
        <v>100</v>
      </c>
      <c r="AL25" s="3" t="str">
        <f t="shared" si="1"/>
        <v>JMO</v>
      </c>
      <c r="AM25" s="3" t="str">
        <f t="shared" si="2"/>
        <v>JMO</v>
      </c>
      <c r="AN25" s="3" t="str">
        <f t="shared" si="3"/>
        <v>JMO</v>
      </c>
      <c r="AO25" s="3" t="str">
        <f t="shared" si="4"/>
        <v>Juana Moran</v>
      </c>
      <c r="AP25" s="3" t="str">
        <f t="shared" si="5"/>
        <v>jmo@isonder.org</v>
      </c>
      <c r="AQ25" s="3" t="str">
        <f t="shared" si="6"/>
        <v>sip:jmo@voip.isonder.org</v>
      </c>
    </row>
    <row r="26" spans="1:43" x14ac:dyDescent="0.25">
      <c r="A26" s="3" t="str">
        <f t="shared" si="0"/>
        <v>CN=Eduardo Munoz,OU=Users</v>
      </c>
      <c r="B26" t="s">
        <v>98</v>
      </c>
      <c r="C26" t="s">
        <v>105</v>
      </c>
      <c r="D26" t="s">
        <v>37</v>
      </c>
      <c r="E26" t="s">
        <v>94</v>
      </c>
      <c r="F26" t="s">
        <v>96</v>
      </c>
      <c r="G26" s="5" t="s">
        <v>162</v>
      </c>
      <c r="H26" s="5"/>
      <c r="I26" t="s">
        <v>40</v>
      </c>
      <c r="J26" t="s">
        <v>8</v>
      </c>
      <c r="K26" t="s">
        <v>14</v>
      </c>
      <c r="L26" t="s">
        <v>69</v>
      </c>
      <c r="M26" t="s">
        <v>52</v>
      </c>
      <c r="N26" t="s">
        <v>1</v>
      </c>
      <c r="O26" t="str">
        <f t="shared" ca="1" si="7"/>
        <v>Hovedgaden 89</v>
      </c>
      <c r="P26" t="str">
        <f t="shared" ca="1" si="8"/>
        <v>Descr1417</v>
      </c>
      <c r="Q26" t="str">
        <f t="shared" ca="1" si="9"/>
        <v>Info6797</v>
      </c>
      <c r="R26" t="s">
        <v>109</v>
      </c>
      <c r="S26" t="str">
        <f t="shared" ca="1" si="10"/>
        <v>+4588337659</v>
      </c>
      <c r="T26" t="str">
        <f ca="1">CONCATENATE("+47",LEFT(RAND()*(9999999999-1000000000)+1000000000,8))</f>
        <v>+4714929285</v>
      </c>
      <c r="U26" t="str">
        <f t="shared" ca="1" si="11"/>
        <v>7659</v>
      </c>
      <c r="V26" t="str">
        <f ca="1">CONCATENATE("+47",LEFT(RAND()*(9999999999-1000000000)+1000000000,8))</f>
        <v>+4756219274</v>
      </c>
      <c r="W26" t="str">
        <f ca="1">CONCATENATE("+47",LEFT(RAND()*(9999999999-1000000000)+1000000000,8))</f>
        <v>+4728437503</v>
      </c>
      <c r="X26" t="str">
        <f ca="1">CONCATENATE("+47",LEFT(RAND()*(9999999999-1000000000)+1000000000,8))</f>
        <v>+4773171155</v>
      </c>
      <c r="Y26" t="str">
        <f ca="1">CONCATENATE("+47",LEFT(RAND()*(9999999999-1000000000)+1000000000,8))</f>
        <v>+4712112136</v>
      </c>
      <c r="AA26">
        <v>20</v>
      </c>
      <c r="AL26" s="3" t="str">
        <f t="shared" si="1"/>
        <v>EMU</v>
      </c>
      <c r="AM26" s="3" t="str">
        <f t="shared" si="2"/>
        <v>EMU</v>
      </c>
      <c r="AN26" s="3" t="str">
        <f t="shared" si="3"/>
        <v>EMU</v>
      </c>
      <c r="AO26" s="3" t="str">
        <f t="shared" si="4"/>
        <v>Eduardo Munoz</v>
      </c>
      <c r="AP26" s="3" t="str">
        <f t="shared" si="5"/>
        <v>emu@isonder.org</v>
      </c>
      <c r="AQ26" s="3" t="str">
        <f t="shared" si="6"/>
        <v>sip:emu@voip.isonder.org</v>
      </c>
    </row>
    <row r="27" spans="1:43" x14ac:dyDescent="0.25">
      <c r="A27" s="3" t="str">
        <f t="shared" si="0"/>
        <v>CN=Wilbur Powers,OU=Users</v>
      </c>
      <c r="B27" t="s">
        <v>98</v>
      </c>
      <c r="C27" t="s">
        <v>117</v>
      </c>
      <c r="D27" t="s">
        <v>38</v>
      </c>
      <c r="E27" t="s">
        <v>95</v>
      </c>
      <c r="F27" t="s">
        <v>104</v>
      </c>
      <c r="G27" s="5" t="s">
        <v>165</v>
      </c>
      <c r="H27" s="5"/>
      <c r="I27" t="s">
        <v>40</v>
      </c>
      <c r="J27" t="s">
        <v>8</v>
      </c>
      <c r="K27" t="s">
        <v>13</v>
      </c>
      <c r="L27" t="s">
        <v>63</v>
      </c>
      <c r="M27" t="s">
        <v>46</v>
      </c>
      <c r="N27" t="s">
        <v>0</v>
      </c>
      <c r="O27" t="str">
        <f t="shared" ca="1" si="7"/>
        <v>Hovedgaden 32</v>
      </c>
      <c r="P27" t="str">
        <f t="shared" ca="1" si="8"/>
        <v>Descr4686</v>
      </c>
      <c r="Q27" t="str">
        <f t="shared" ca="1" si="9"/>
        <v>Info3214</v>
      </c>
      <c r="S27" t="str">
        <f t="shared" ca="1" si="10"/>
        <v>+4588337689</v>
      </c>
      <c r="T27" t="str">
        <f ca="1">CONCATENATE("+45",LEFT(RAND()*(9999999999-1000000000)+1000000000,8))</f>
        <v>+4539293639</v>
      </c>
      <c r="U27" t="str">
        <f t="shared" ca="1" si="11"/>
        <v>7689</v>
      </c>
      <c r="V27" t="str">
        <f ca="1">CONCATENATE("+45",LEFT(RAND()*(9999999999-1000000000)+1000000000,8))</f>
        <v>+4533323146</v>
      </c>
      <c r="W27" t="str">
        <f ca="1">CONCATENATE("+45",LEFT(RAND()*(9999999999-1000000000)+1000000000,8))</f>
        <v>+4557536783</v>
      </c>
      <c r="X27" t="str">
        <f ca="1">CONCATENATE("+45",LEFT(RAND()*(9999999999-1000000000)+1000000000,8))</f>
        <v>+4533451940</v>
      </c>
      <c r="Y27" t="str">
        <f ca="1">CONCATENATE("+45",LEFT(RAND()*(9999999999-1000000000)+1000000000,8))</f>
        <v>+4541451186</v>
      </c>
      <c r="AA27">
        <v>100</v>
      </c>
      <c r="AL27" s="3" t="str">
        <f t="shared" si="1"/>
        <v>WPO</v>
      </c>
      <c r="AM27" s="3" t="str">
        <f t="shared" si="2"/>
        <v>WPO</v>
      </c>
      <c r="AN27" s="3" t="str">
        <f t="shared" si="3"/>
        <v>WPO</v>
      </c>
      <c r="AO27" s="3" t="str">
        <f t="shared" si="4"/>
        <v>Wilbur Powers</v>
      </c>
      <c r="AP27" s="3" t="str">
        <f t="shared" si="5"/>
        <v>wpo@isonder.org</v>
      </c>
      <c r="AQ27" s="3" t="str">
        <f t="shared" si="6"/>
        <v>sip:wpo@voip.isonder.org</v>
      </c>
    </row>
    <row r="28" spans="1:43" x14ac:dyDescent="0.25">
      <c r="A28" s="3" t="str">
        <f t="shared" si="0"/>
        <v>CN=Fred Alvarado,OU=Users</v>
      </c>
      <c r="B28" t="s">
        <v>98</v>
      </c>
      <c r="C28" t="s">
        <v>105</v>
      </c>
      <c r="D28" t="s">
        <v>39</v>
      </c>
      <c r="E28" t="s">
        <v>80</v>
      </c>
      <c r="F28" t="s">
        <v>96</v>
      </c>
      <c r="G28" s="5" t="s">
        <v>162</v>
      </c>
      <c r="H28" s="5"/>
      <c r="I28" t="s">
        <v>40</v>
      </c>
      <c r="J28" t="s">
        <v>8</v>
      </c>
      <c r="K28" t="s">
        <v>14</v>
      </c>
      <c r="L28" t="s">
        <v>70</v>
      </c>
      <c r="M28" t="s">
        <v>52</v>
      </c>
      <c r="N28" t="s">
        <v>1</v>
      </c>
      <c r="O28" t="str">
        <f t="shared" ca="1" si="7"/>
        <v>Hovedgaden 30</v>
      </c>
      <c r="P28" t="str">
        <f t="shared" ca="1" si="8"/>
        <v>Descr3304</v>
      </c>
      <c r="Q28" t="str">
        <f t="shared" ca="1" si="9"/>
        <v>Info2168</v>
      </c>
      <c r="R28" t="s">
        <v>109</v>
      </c>
      <c r="S28" t="str">
        <f t="shared" ca="1" si="10"/>
        <v>+4588337477</v>
      </c>
      <c r="T28" t="str">
        <f ca="1">CONCATENATE("+47",LEFT(RAND()*(9999999999-1000000000)+1000000000,8))</f>
        <v>+4728753890</v>
      </c>
      <c r="U28" t="str">
        <f t="shared" ca="1" si="11"/>
        <v>7477</v>
      </c>
      <c r="V28" t="str">
        <f ca="1">CONCATENATE("+47",LEFT(RAND()*(9999999999-1000000000)+1000000000,8))</f>
        <v>+4754402385</v>
      </c>
      <c r="W28" t="str">
        <f ca="1">CONCATENATE("+47",LEFT(RAND()*(9999999999-1000000000)+1000000000,8))</f>
        <v>+4715702634</v>
      </c>
      <c r="X28" t="str">
        <f ca="1">CONCATENATE("+47",LEFT(RAND()*(9999999999-1000000000)+1000000000,8))</f>
        <v>+4761512236</v>
      </c>
      <c r="Y28" t="str">
        <f ca="1">CONCATENATE("+47",LEFT(RAND()*(9999999999-1000000000)+1000000000,8))</f>
        <v>+4750735124</v>
      </c>
      <c r="AA28">
        <v>100</v>
      </c>
      <c r="AL28" s="3" t="str">
        <f t="shared" si="1"/>
        <v>FAL</v>
      </c>
      <c r="AM28" s="3" t="str">
        <f t="shared" si="2"/>
        <v>FAL</v>
      </c>
      <c r="AN28" s="3" t="str">
        <f t="shared" si="3"/>
        <v>FAL</v>
      </c>
      <c r="AO28" s="3" t="str">
        <f t="shared" si="4"/>
        <v>Fred Alvarado</v>
      </c>
      <c r="AP28" s="3" t="str">
        <f t="shared" si="5"/>
        <v>fal@isonder.org</v>
      </c>
      <c r="AQ28" s="3" t="str">
        <f t="shared" si="6"/>
        <v>sip:fal@voip.isonder.org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Juul Pedersen</dc:creator>
  <cp:lastModifiedBy>Jesper Juul Pedersen</cp:lastModifiedBy>
  <dcterms:created xsi:type="dcterms:W3CDTF">2018-07-05T07:43:35Z</dcterms:created>
  <dcterms:modified xsi:type="dcterms:W3CDTF">2018-07-10T13:17:41Z</dcterms:modified>
</cp:coreProperties>
</file>